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35" windowHeight="7200" activeTab="1"/>
  </bookViews>
  <sheets>
    <sheet name="Read 1st" sheetId="1" r:id="rId1"/>
    <sheet name="est form" sheetId="2" r:id="rId2"/>
  </sheets>
  <definedNames/>
  <calcPr fullCalcOnLoad="1"/>
</workbook>
</file>

<file path=xl/sharedStrings.xml><?xml version="1.0" encoding="utf-8"?>
<sst xmlns="http://schemas.openxmlformats.org/spreadsheetml/2006/main" count="179" uniqueCount="124">
  <si>
    <t>Abreviation</t>
  </si>
  <si>
    <t>AI</t>
  </si>
  <si>
    <t>Analog Inputs: enter the total for the system</t>
  </si>
  <si>
    <t>AO</t>
  </si>
  <si>
    <t>Analog Outputs: enter the total for the system</t>
  </si>
  <si>
    <t>DI</t>
  </si>
  <si>
    <t>Digital Inputs: enter the total for the system</t>
  </si>
  <si>
    <t>DO</t>
  </si>
  <si>
    <t>Digital Outputs: enter the total for the system</t>
  </si>
  <si>
    <t>PID</t>
  </si>
  <si>
    <t>Control or function blocks: Enter the total number of estimated controllers (TIC, PIC, FIC, ect.)</t>
  </si>
  <si>
    <t>DH</t>
  </si>
  <si>
    <t>Data Highways like DH+: Enter the estimated total network runs</t>
  </si>
  <si>
    <t>E1</t>
  </si>
  <si>
    <t>Ethernet, LAN or Server - Client Communcation: Enter the total number of network runs</t>
  </si>
  <si>
    <t>ALA</t>
  </si>
  <si>
    <t>Alarms Blocks: enter the total number of alarms not configured in PID blocks</t>
  </si>
  <si>
    <t>OIS</t>
  </si>
  <si>
    <t>Operator Interface Stations or Workstation: Enter the total number of stations</t>
  </si>
  <si>
    <t>P&amp;IDs</t>
  </si>
  <si>
    <t>This is for estimating the number of Process Screens: Enter the total P&amp;ID diagrams</t>
  </si>
  <si>
    <t>ODC</t>
  </si>
  <si>
    <t>Overhead Direct Costs</t>
  </si>
  <si>
    <t>~</t>
  </si>
  <si>
    <r>
      <t>Unless</t>
    </r>
    <r>
      <rPr>
        <sz val="10"/>
        <rFont val="Arial"/>
        <family val="0"/>
      </rPr>
      <t xml:space="preserve"> the quantity shown that has been auto calculated needs adjustment</t>
    </r>
  </si>
  <si>
    <t>If it is not a grayed cell and does not contain a ~, then you can adjust the quantity</t>
  </si>
  <si>
    <t>Notes:</t>
  </si>
  <si>
    <t>Integration Estimating Form</t>
  </si>
  <si>
    <t>By:</t>
  </si>
  <si>
    <t>FOR:</t>
  </si>
  <si>
    <t>DATE:</t>
  </si>
  <si>
    <t>See Sheet 2 for abreviations and help</t>
  </si>
  <si>
    <t>Fill in grayed cells only</t>
  </si>
  <si>
    <t>QTY</t>
  </si>
  <si>
    <t>Task</t>
  </si>
  <si>
    <t>Unit $</t>
  </si>
  <si>
    <t>P&amp;Ids</t>
  </si>
  <si>
    <t>Enter I/O here, automatic cost calc&gt;&gt;</t>
  </si>
  <si>
    <t>&lt;&lt; Enter</t>
  </si>
  <si>
    <t>PLC Development (Hours)</t>
  </si>
  <si>
    <t>Hours</t>
  </si>
  <si>
    <t>RLL development Dwgs</t>
  </si>
  <si>
    <t>PLC Database development</t>
  </si>
  <si>
    <t>PLC Programming using PC software</t>
  </si>
  <si>
    <t>Troubleshooting programming</t>
  </si>
  <si>
    <t>Troubleshooting Hardware</t>
  </si>
  <si>
    <t>RLL Documentation</t>
  </si>
  <si>
    <t>Procurement, Documnentation</t>
  </si>
  <si>
    <t>subtotal hours for PLC</t>
  </si>
  <si>
    <t>SCADA development (Hours)</t>
  </si>
  <si>
    <t>HMI Loading and System Configuration</t>
  </si>
  <si>
    <t>Screen development based on P&amp;ID s</t>
  </si>
  <si>
    <t>Screen Development for alarms</t>
  </si>
  <si>
    <t>Trend Screens (4 per screen)</t>
  </si>
  <si>
    <t>Real Time Report Screens</t>
  </si>
  <si>
    <t>Historical Report Screens</t>
  </si>
  <si>
    <t>Control Station Screens (8/screen)</t>
  </si>
  <si>
    <t>Database development</t>
  </si>
  <si>
    <t>I/O Driver configuration</t>
  </si>
  <si>
    <t>Test &amp; Troubleshoot Driver</t>
  </si>
  <si>
    <t>Client Review and update all screens</t>
  </si>
  <si>
    <t>Setup Data and Communication Hwy</t>
  </si>
  <si>
    <t>Comm Highway Troubleshooting</t>
  </si>
  <si>
    <t>Load &amp; Configure PC Anywhere</t>
  </si>
  <si>
    <t>subtotal hours for SCADA</t>
  </si>
  <si>
    <t>Total specialist hours</t>
  </si>
  <si>
    <t>*Total labor cost</t>
  </si>
  <si>
    <t>Total ODC cost</t>
  </si>
  <si>
    <t>*Labor cost is with NO markup</t>
  </si>
  <si>
    <t>Total equipment cost</t>
  </si>
  <si>
    <t>Date:</t>
  </si>
  <si>
    <t>Approved By</t>
  </si>
  <si>
    <t>Panel Fab, Assembly &amp; Wire</t>
  </si>
  <si>
    <t>(calc in dollars)</t>
  </si>
  <si>
    <t>Dollars</t>
  </si>
  <si>
    <t>Fabrication (2 Dr Flr Mtd 6'x5'x2')</t>
  </si>
  <si>
    <t>Assemble and wire</t>
  </si>
  <si>
    <t>terminals</t>
  </si>
  <si>
    <t>Continuity check</t>
  </si>
  <si>
    <t>Transmitter Power Supplies</t>
  </si>
  <si>
    <t>Total cost of panels (does not include PLC or  SCADA equipment)</t>
  </si>
  <si>
    <t>`</t>
  </si>
  <si>
    <t>PLC equipment cost</t>
  </si>
  <si>
    <t>Racks, Cable and Hardware</t>
  </si>
  <si>
    <t>Remote Racks</t>
  </si>
  <si>
    <t>Processors</t>
  </si>
  <si>
    <t>I/O cards</t>
  </si>
  <si>
    <t>PLC to Host Interface Card</t>
  </si>
  <si>
    <t>Rack to host interface card</t>
  </si>
  <si>
    <t>Programming software</t>
  </si>
  <si>
    <t>Redundancy kit</t>
  </si>
  <si>
    <t>Power Supplies</t>
  </si>
  <si>
    <t>Prices Based on Modicon Quantum</t>
  </si>
  <si>
    <t>PLC equipment &amp; Software cost</t>
  </si>
  <si>
    <t>SCADA Equipment cost</t>
  </si>
  <si>
    <t>Industrial Personal Computer(IPC)</t>
  </si>
  <si>
    <t>Data Highway Interface</t>
  </si>
  <si>
    <t>Ethernet Highway</t>
  </si>
  <si>
    <t>SCADA Software &amp; Drivers</t>
  </si>
  <si>
    <t xml:space="preserve">Operating Software </t>
  </si>
  <si>
    <t>Computer cable and hardware</t>
  </si>
  <si>
    <t>SCADA equipment &amp; Software cost</t>
  </si>
  <si>
    <t>Trips to site for Installation &amp; Checkout</t>
  </si>
  <si>
    <t>Auto Rental per day</t>
  </si>
  <si>
    <t>Auto Private</t>
  </si>
  <si>
    <t>Motel &amp; Meal cost (enter Days)</t>
  </si>
  <si>
    <t>Telephone / postage (based on total hours)</t>
  </si>
  <si>
    <t>CADD Cost (per dwg)</t>
  </si>
  <si>
    <t>Reproduction</t>
  </si>
  <si>
    <t>Mobile PC Cost based on weeks in field</t>
  </si>
  <si>
    <t>Desktop PC Cost based on weeks</t>
  </si>
  <si>
    <t>ODC cost</t>
  </si>
  <si>
    <t>Fill in grayed cells for estimate</t>
  </si>
  <si>
    <t>Do not change cells this color is calculation</t>
  </si>
  <si>
    <t>Change cells for unit man-hours or device cost</t>
  </si>
  <si>
    <t>Developed by Cliff Johnson, revised 11/16/2003</t>
  </si>
  <si>
    <t>Do not attempt to enter any information this color is auto calculated</t>
  </si>
  <si>
    <t>You are to enter quantities in the grayed cells after unit hours &amp; costs are corrected</t>
  </si>
  <si>
    <t>1. Be sure all totals = 0 before you begin entering estimate (gray cells)</t>
  </si>
  <si>
    <t>2. If equipment or other costs need to be modified you must "Unprotect" the worksheet first.equipment cost are based on high average and should be changed actual if action cost are known</t>
  </si>
  <si>
    <t>Microsoft Office 10</t>
  </si>
  <si>
    <t>See eguip</t>
  </si>
  <si>
    <t xml:space="preserve">Summary prints this page 1 or 2  </t>
  </si>
  <si>
    <t>Sumary is rows 40-45 and prints on page 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</si>
</sst>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"/>
    <numFmt numFmtId="167" formatCode="&quot;$&quot;#,##0"/>
    <numFmt numFmtId="168" formatCode="_(&quot;$&quot;* #,##0.0_);_(&quot;$&quot;* \(#,##0.0\);_(&quot;$&quot;* &quot;-&quot;?_);_(@_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Arial Black"/>
      <family val="2"/>
    </font>
    <font>
      <b/>
      <sz val="11"/>
      <name val="Arial"/>
      <family val="2"/>
    </font>
    <font>
      <sz val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Impact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sz val="10"/>
      <color indexed="10"/>
      <name val="Arial"/>
      <family val="2"/>
    </font>
    <font>
      <b/>
      <i/>
      <sz val="12"/>
      <color indexed="18"/>
      <name val="Arial"/>
      <family val="2"/>
    </font>
    <font>
      <b/>
      <i/>
      <sz val="10"/>
      <color indexed="18"/>
      <name val="Arial"/>
      <family val="2"/>
    </font>
    <font>
      <b/>
      <i/>
      <sz val="14"/>
      <color indexed="10"/>
      <name val="Arial Rounded MT Bold"/>
      <family val="2"/>
    </font>
    <font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ashed"/>
      <right style="dashed"/>
      <top style="dashed"/>
      <bottom style="dashed"/>
    </border>
    <border>
      <left style="dashed"/>
      <right style="dashed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4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right"/>
    </xf>
    <xf numFmtId="164" fontId="3" fillId="0" borderId="7" xfId="0" applyNumberFormat="1" applyFont="1" applyBorder="1" applyAlignment="1">
      <alignment/>
    </xf>
    <xf numFmtId="0" fontId="0" fillId="0" borderId="8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9" xfId="0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164" fontId="3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167" fontId="7" fillId="0" borderId="0" xfId="0" applyNumberFormat="1" applyFont="1" applyAlignment="1">
      <alignment/>
    </xf>
    <xf numFmtId="167" fontId="7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14" fontId="0" fillId="0" borderId="0" xfId="0" applyNumberFormat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0" fillId="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2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164" fontId="0" fillId="4" borderId="0" xfId="0" applyNumberFormat="1" applyFill="1" applyAlignment="1">
      <alignment/>
    </xf>
    <xf numFmtId="164" fontId="3" fillId="4" borderId="13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/>
    </xf>
    <xf numFmtId="0" fontId="1" fillId="4" borderId="0" xfId="0" applyFont="1" applyFill="1" applyAlignment="1">
      <alignment/>
    </xf>
    <xf numFmtId="42" fontId="0" fillId="4" borderId="0" xfId="0" applyNumberFormat="1" applyFill="1" applyAlignment="1">
      <alignment/>
    </xf>
    <xf numFmtId="165" fontId="3" fillId="4" borderId="13" xfId="0" applyNumberFormat="1" applyFont="1" applyFill="1" applyBorder="1" applyAlignment="1">
      <alignment/>
    </xf>
    <xf numFmtId="44" fontId="0" fillId="4" borderId="0" xfId="0" applyNumberFormat="1" applyFont="1" applyFill="1" applyAlignment="1">
      <alignment/>
    </xf>
    <xf numFmtId="44" fontId="0" fillId="4" borderId="0" xfId="0" applyNumberFormat="1" applyFill="1" applyAlignment="1">
      <alignment/>
    </xf>
    <xf numFmtId="7" fontId="3" fillId="4" borderId="1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4" borderId="0" xfId="0" applyFont="1" applyFill="1" applyAlignment="1">
      <alignment horizontal="center"/>
    </xf>
    <xf numFmtId="0" fontId="0" fillId="4" borderId="0" xfId="0" applyFont="1" applyFill="1" applyBorder="1" applyAlignment="1" applyProtection="1">
      <alignment horizontal="center"/>
      <protection locked="0"/>
    </xf>
    <xf numFmtId="0" fontId="0" fillId="4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1" fontId="0" fillId="4" borderId="0" xfId="0" applyNumberFormat="1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164" fontId="15" fillId="4" borderId="15" xfId="0" applyNumberFormat="1" applyFont="1" applyFill="1" applyBorder="1" applyAlignment="1">
      <alignment/>
    </xf>
    <xf numFmtId="164" fontId="16" fillId="0" borderId="15" xfId="0" applyNumberFormat="1" applyFont="1" applyBorder="1" applyAlignment="1">
      <alignment/>
    </xf>
    <xf numFmtId="164" fontId="16" fillId="0" borderId="7" xfId="0" applyNumberFormat="1" applyFont="1" applyBorder="1" applyAlignment="1">
      <alignment/>
    </xf>
    <xf numFmtId="42" fontId="15" fillId="4" borderId="15" xfId="0" applyNumberFormat="1" applyFont="1" applyFill="1" applyBorder="1" applyAlignment="1">
      <alignment/>
    </xf>
    <xf numFmtId="14" fontId="0" fillId="0" borderId="16" xfId="0" applyNumberForma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 wrapText="1"/>
      <protection locked="0"/>
    </xf>
    <xf numFmtId="0" fontId="18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workbookViewId="0" topLeftCell="A1">
      <selection activeCell="F41" sqref="F41"/>
    </sheetView>
  </sheetViews>
  <sheetFormatPr defaultColWidth="9.140625" defaultRowHeight="12.75"/>
  <cols>
    <col min="1" max="1" width="9.57421875" style="0" customWidth="1"/>
  </cols>
  <sheetData>
    <row r="2" spans="2:9" ht="12.75">
      <c r="B2" s="4"/>
      <c r="C2" s="4"/>
      <c r="D2" s="4"/>
      <c r="E2" s="4" t="s">
        <v>115</v>
      </c>
      <c r="F2" s="4"/>
      <c r="G2" s="4"/>
      <c r="H2" s="4"/>
      <c r="I2" s="4"/>
    </row>
    <row r="3" ht="12.75">
      <c r="A3" t="s">
        <v>0</v>
      </c>
    </row>
    <row r="4" spans="1:2" ht="12.75">
      <c r="A4" s="4" t="s">
        <v>1</v>
      </c>
      <c r="B4" t="s">
        <v>2</v>
      </c>
    </row>
    <row r="5" spans="1:2" ht="12.75">
      <c r="A5" s="4" t="s">
        <v>3</v>
      </c>
      <c r="B5" t="s">
        <v>4</v>
      </c>
    </row>
    <row r="6" spans="1:2" ht="12.75">
      <c r="A6" s="4" t="s">
        <v>5</v>
      </c>
      <c r="B6" t="s">
        <v>6</v>
      </c>
    </row>
    <row r="7" spans="1:2" ht="12.75">
      <c r="A7" s="4" t="s">
        <v>7</v>
      </c>
      <c r="B7" t="s">
        <v>8</v>
      </c>
    </row>
    <row r="8" spans="1:2" ht="12.75">
      <c r="A8" s="4" t="s">
        <v>9</v>
      </c>
      <c r="B8" t="s">
        <v>10</v>
      </c>
    </row>
    <row r="9" spans="1:2" ht="12.75">
      <c r="A9" s="4" t="s">
        <v>11</v>
      </c>
      <c r="B9" t="s">
        <v>12</v>
      </c>
    </row>
    <row r="10" spans="1:2" ht="12.75">
      <c r="A10" s="4" t="s">
        <v>13</v>
      </c>
      <c r="B10" t="s">
        <v>14</v>
      </c>
    </row>
    <row r="11" spans="1:2" ht="12.75">
      <c r="A11" s="4" t="s">
        <v>15</v>
      </c>
      <c r="B11" t="s">
        <v>16</v>
      </c>
    </row>
    <row r="12" spans="1:2" ht="12.75">
      <c r="A12" s="4" t="s">
        <v>17</v>
      </c>
      <c r="B12" t="s">
        <v>18</v>
      </c>
    </row>
    <row r="13" spans="1:2" ht="12.75">
      <c r="A13" s="4" t="s">
        <v>19</v>
      </c>
      <c r="B13" t="s">
        <v>20</v>
      </c>
    </row>
    <row r="14" spans="1:2" ht="12.75">
      <c r="A14" s="4" t="s">
        <v>21</v>
      </c>
      <c r="B14" t="s">
        <v>22</v>
      </c>
    </row>
    <row r="15" spans="1:8" ht="12.75">
      <c r="A15" s="4" t="s">
        <v>23</v>
      </c>
      <c r="B15" s="78" t="s">
        <v>116</v>
      </c>
      <c r="C15" s="78"/>
      <c r="D15" s="78"/>
      <c r="E15" s="78"/>
      <c r="F15" s="78"/>
      <c r="G15" s="78"/>
      <c r="H15" s="78"/>
    </row>
    <row r="16" ht="12.75">
      <c r="A16" s="4"/>
    </row>
    <row r="17" spans="1:9" ht="18.75">
      <c r="A17" s="59"/>
      <c r="B17" s="65" t="s">
        <v>117</v>
      </c>
      <c r="C17" s="65"/>
      <c r="D17" s="65"/>
      <c r="E17" s="65"/>
      <c r="F17" s="65"/>
      <c r="G17" s="65"/>
      <c r="H17" s="65"/>
      <c r="I17" s="65"/>
    </row>
    <row r="18" spans="1:2" ht="12.75">
      <c r="A18" s="4"/>
      <c r="B18" s="15" t="s">
        <v>24</v>
      </c>
    </row>
    <row r="19" spans="1:2" ht="12.75">
      <c r="A19" s="4"/>
      <c r="B19" t="s">
        <v>25</v>
      </c>
    </row>
    <row r="20" ht="12.75">
      <c r="A20" s="4"/>
    </row>
    <row r="21" spans="1:9" ht="12.75">
      <c r="A21" s="4" t="s">
        <v>26</v>
      </c>
      <c r="B21" s="80" t="s">
        <v>118</v>
      </c>
      <c r="C21" s="80"/>
      <c r="D21" s="80"/>
      <c r="E21" s="80"/>
      <c r="F21" s="80"/>
      <c r="G21" s="80"/>
      <c r="H21" s="80"/>
      <c r="I21" s="80"/>
    </row>
    <row r="22" spans="1:10" ht="37.5" customHeight="1">
      <c r="A22" s="4"/>
      <c r="B22" s="79" t="s">
        <v>119</v>
      </c>
      <c r="C22" s="79"/>
      <c r="D22" s="79"/>
      <c r="E22" s="79"/>
      <c r="F22" s="79"/>
      <c r="G22" s="79"/>
      <c r="H22" s="79"/>
      <c r="I22" s="79"/>
      <c r="J22" s="79"/>
    </row>
    <row r="23" spans="1:10" ht="12.75">
      <c r="A23" s="4"/>
      <c r="B23" s="76"/>
      <c r="C23" s="76"/>
      <c r="D23" s="76"/>
      <c r="E23" s="76"/>
      <c r="F23" s="76"/>
      <c r="G23" s="76"/>
      <c r="H23" s="76"/>
      <c r="I23" s="76"/>
      <c r="J23" s="76"/>
    </row>
    <row r="24" ht="12.75">
      <c r="A24" s="4"/>
    </row>
  </sheetData>
  <mergeCells count="5">
    <mergeCell ref="B22:J22"/>
    <mergeCell ref="B23:J23"/>
    <mergeCell ref="B15:H15"/>
    <mergeCell ref="B17:I17"/>
    <mergeCell ref="B21:I21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1"/>
  <sheetViews>
    <sheetView tabSelected="1" workbookViewId="0" topLeftCell="A1">
      <pane ySplit="5" topLeftCell="BM6" activePane="bottomLeft" state="frozen"/>
      <selection pane="topLeft" activeCell="A1" sqref="A1"/>
      <selection pane="bottomLeft" activeCell="D2" sqref="D2:L2"/>
    </sheetView>
  </sheetViews>
  <sheetFormatPr defaultColWidth="9.140625" defaultRowHeight="12.75"/>
  <cols>
    <col min="1" max="1" width="2.8515625" style="0" customWidth="1"/>
    <col min="2" max="2" width="5.00390625" style="0" customWidth="1"/>
    <col min="3" max="3" width="30.28125" style="0" customWidth="1"/>
    <col min="4" max="4" width="5.00390625" style="0" customWidth="1"/>
    <col min="5" max="5" width="5.140625" style="0" customWidth="1"/>
    <col min="6" max="6" width="4.57421875" style="0" customWidth="1"/>
    <col min="7" max="7" width="4.7109375" style="0" customWidth="1"/>
    <col min="8" max="8" width="4.28125" style="0" customWidth="1"/>
    <col min="9" max="9" width="4.421875" style="0" customWidth="1"/>
    <col min="10" max="10" width="4.28125" style="0" customWidth="1"/>
    <col min="11" max="11" width="3.8515625" style="0" customWidth="1"/>
    <col min="12" max="12" width="6.57421875" style="0" customWidth="1"/>
    <col min="13" max="13" width="6.7109375" style="0" customWidth="1"/>
    <col min="14" max="14" width="5.00390625" style="0" customWidth="1"/>
    <col min="15" max="15" width="12.421875" style="0" customWidth="1"/>
    <col min="16" max="16" width="6.140625" style="0" customWidth="1"/>
  </cols>
  <sheetData>
    <row r="1" ht="12.75">
      <c r="N1" s="46"/>
    </row>
    <row r="2" spans="2:15" ht="15.75">
      <c r="B2" s="97"/>
      <c r="C2" s="99" t="s">
        <v>27</v>
      </c>
      <c r="D2" s="101" t="s">
        <v>123</v>
      </c>
      <c r="E2" s="101"/>
      <c r="F2" s="101"/>
      <c r="G2" s="101"/>
      <c r="H2" s="101"/>
      <c r="I2" s="101"/>
      <c r="J2" s="101"/>
      <c r="K2" s="101"/>
      <c r="L2" s="101"/>
      <c r="M2" s="51"/>
      <c r="N2" s="52" t="s">
        <v>28</v>
      </c>
      <c r="O2" s="51"/>
    </row>
    <row r="3" spans="2:15" ht="21" customHeight="1">
      <c r="B3" s="98" t="s">
        <v>29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51"/>
      <c r="N3" s="52" t="s">
        <v>30</v>
      </c>
      <c r="O3" s="53"/>
    </row>
    <row r="4" spans="2:15" ht="12.75">
      <c r="B4" s="12"/>
      <c r="C4" s="13"/>
      <c r="D4" s="58" t="s">
        <v>31</v>
      </c>
      <c r="E4" s="12"/>
      <c r="F4" s="12"/>
      <c r="G4" s="12"/>
      <c r="H4" s="12"/>
      <c r="K4" s="66" t="s">
        <v>112</v>
      </c>
      <c r="L4" s="66"/>
      <c r="M4" s="66"/>
      <c r="N4" s="66"/>
      <c r="O4" s="66"/>
    </row>
    <row r="5" spans="2:15" ht="15.75" thickBot="1">
      <c r="B5" s="3" t="s">
        <v>33</v>
      </c>
      <c r="C5" s="3" t="s">
        <v>34</v>
      </c>
      <c r="D5" s="2" t="s">
        <v>1</v>
      </c>
      <c r="E5" s="3" t="s">
        <v>3</v>
      </c>
      <c r="F5" s="3" t="s">
        <v>5</v>
      </c>
      <c r="G5" s="3" t="s">
        <v>7</v>
      </c>
      <c r="H5" s="3" t="s">
        <v>9</v>
      </c>
      <c r="I5" s="3" t="s">
        <v>11</v>
      </c>
      <c r="J5" s="3" t="s">
        <v>13</v>
      </c>
      <c r="K5" s="3" t="s">
        <v>15</v>
      </c>
      <c r="L5" s="40" t="s">
        <v>17</v>
      </c>
      <c r="M5" s="3" t="s">
        <v>35</v>
      </c>
      <c r="N5" s="3" t="s">
        <v>36</v>
      </c>
      <c r="O5" s="3"/>
    </row>
    <row r="6" spans="3:15" ht="24" thickBot="1" thickTop="1">
      <c r="C6" s="47" t="s">
        <v>37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7" t="s">
        <v>121</v>
      </c>
      <c r="N6" s="54">
        <v>0</v>
      </c>
      <c r="O6" s="47" t="s">
        <v>38</v>
      </c>
    </row>
    <row r="7" spans="6:17" ht="13.5" thickTop="1">
      <c r="F7" s="15" t="s">
        <v>32</v>
      </c>
      <c r="Q7" s="68"/>
    </row>
    <row r="8" spans="2:15" ht="15">
      <c r="B8" s="6"/>
      <c r="C8" s="7" t="s">
        <v>39</v>
      </c>
      <c r="D8" s="64" t="s">
        <v>113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3"/>
    </row>
    <row r="9" spans="2:15" ht="15">
      <c r="B9" s="15" t="s">
        <v>32</v>
      </c>
      <c r="D9" s="69" t="s">
        <v>114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5" t="s">
        <v>40</v>
      </c>
    </row>
    <row r="10" spans="2:15" ht="12.75">
      <c r="B10" s="81" t="s">
        <v>23</v>
      </c>
      <c r="C10" t="s">
        <v>41</v>
      </c>
      <c r="D10" s="67">
        <v>0.3</v>
      </c>
      <c r="E10" s="68">
        <v>0.3</v>
      </c>
      <c r="F10" s="68">
        <v>0.3</v>
      </c>
      <c r="G10" s="68">
        <v>0.3</v>
      </c>
      <c r="H10" s="68">
        <v>0.5</v>
      </c>
      <c r="I10" s="68"/>
      <c r="J10" s="68"/>
      <c r="K10" s="68">
        <v>0.2</v>
      </c>
      <c r="L10" s="68"/>
      <c r="M10" s="68"/>
      <c r="N10" s="68"/>
      <c r="O10" s="61">
        <f>($D$6*D10)+($E$6*E10)+($F$6*F10)+($G$6*G10)+($H$6*H10)+($I$6*I10)+($J$6*J10)+($K$6*K10)+($L$6*L10)</f>
        <v>0</v>
      </c>
    </row>
    <row r="11" spans="2:15" ht="12.75">
      <c r="B11" s="81" t="s">
        <v>23</v>
      </c>
      <c r="C11" t="s">
        <v>42</v>
      </c>
      <c r="D11" s="67">
        <v>0.2</v>
      </c>
      <c r="E11" s="68">
        <v>0.2</v>
      </c>
      <c r="F11" s="68">
        <v>0.2</v>
      </c>
      <c r="G11" s="68">
        <v>0.2</v>
      </c>
      <c r="H11" s="68">
        <v>0.4</v>
      </c>
      <c r="I11" s="68"/>
      <c r="J11" s="68"/>
      <c r="K11" s="68"/>
      <c r="L11" s="68">
        <v>2</v>
      </c>
      <c r="M11" s="68"/>
      <c r="N11" s="68"/>
      <c r="O11" s="61">
        <f aca="true" t="shared" si="0" ref="O11:O16">($D$6*D11)+($E$6*E11)+($F$6*F11)+($G$6*G11)+($H$6*H11)+($I$6*I11)+($J$6*J11)+($K$6*K11)+($L$6*L11)</f>
        <v>0</v>
      </c>
    </row>
    <row r="12" spans="2:15" ht="12.75">
      <c r="B12" s="81" t="s">
        <v>23</v>
      </c>
      <c r="C12" t="s">
        <v>43</v>
      </c>
      <c r="D12" s="67">
        <v>0.3</v>
      </c>
      <c r="E12" s="68">
        <v>0.3</v>
      </c>
      <c r="F12" s="68">
        <v>0.1</v>
      </c>
      <c r="G12" s="68">
        <v>0.1</v>
      </c>
      <c r="H12" s="68">
        <v>0.1</v>
      </c>
      <c r="I12" s="68"/>
      <c r="J12" s="68"/>
      <c r="K12" s="68"/>
      <c r="L12" s="68">
        <v>4</v>
      </c>
      <c r="M12" s="68"/>
      <c r="N12" s="68"/>
      <c r="O12" s="61">
        <f t="shared" si="0"/>
        <v>0</v>
      </c>
    </row>
    <row r="13" spans="2:15" ht="12.75">
      <c r="B13" s="81" t="s">
        <v>23</v>
      </c>
      <c r="C13" t="s">
        <v>44</v>
      </c>
      <c r="D13" s="67">
        <v>0.2</v>
      </c>
      <c r="E13" s="68">
        <v>0.2</v>
      </c>
      <c r="F13" s="68">
        <v>0.2</v>
      </c>
      <c r="G13" s="68">
        <v>0.2</v>
      </c>
      <c r="H13" s="68">
        <v>0.3</v>
      </c>
      <c r="I13" s="68"/>
      <c r="J13" s="68"/>
      <c r="K13" s="68">
        <v>0.2</v>
      </c>
      <c r="L13" s="68"/>
      <c r="M13" s="68"/>
      <c r="N13" s="68"/>
      <c r="O13" s="61">
        <f t="shared" si="0"/>
        <v>0</v>
      </c>
    </row>
    <row r="14" spans="2:15" ht="12.75">
      <c r="B14" s="81" t="s">
        <v>23</v>
      </c>
      <c r="C14" t="s">
        <v>45</v>
      </c>
      <c r="D14" s="67">
        <v>0.2</v>
      </c>
      <c r="E14" s="68">
        <v>0.2</v>
      </c>
      <c r="F14" s="68">
        <v>0.1</v>
      </c>
      <c r="G14" s="68">
        <v>0.1</v>
      </c>
      <c r="H14" s="68">
        <v>0.2</v>
      </c>
      <c r="I14" s="68">
        <v>2</v>
      </c>
      <c r="J14" s="68">
        <v>1</v>
      </c>
      <c r="K14" s="68"/>
      <c r="L14" s="68">
        <v>2</v>
      </c>
      <c r="M14" s="68"/>
      <c r="N14" s="68"/>
      <c r="O14" s="61">
        <f t="shared" si="0"/>
        <v>0</v>
      </c>
    </row>
    <row r="15" spans="2:15" ht="12.75">
      <c r="B15" s="77" t="s">
        <v>23</v>
      </c>
      <c r="C15" t="s">
        <v>46</v>
      </c>
      <c r="D15" s="67">
        <v>0.2</v>
      </c>
      <c r="E15" s="68">
        <v>0.2</v>
      </c>
      <c r="F15" s="68">
        <v>0.1</v>
      </c>
      <c r="G15" s="68">
        <v>0.1</v>
      </c>
      <c r="H15" s="68">
        <v>0.2</v>
      </c>
      <c r="I15" s="68">
        <v>0.2</v>
      </c>
      <c r="J15" s="68">
        <v>0.2</v>
      </c>
      <c r="K15" s="68">
        <v>0.2</v>
      </c>
      <c r="L15" s="68"/>
      <c r="M15" s="68"/>
      <c r="N15" s="68"/>
      <c r="O15" s="61">
        <f t="shared" si="0"/>
        <v>0</v>
      </c>
    </row>
    <row r="16" spans="2:15" ht="13.5" thickBot="1">
      <c r="B16" s="77" t="s">
        <v>23</v>
      </c>
      <c r="C16" t="s">
        <v>47</v>
      </c>
      <c r="D16" s="67">
        <v>0.1</v>
      </c>
      <c r="E16" s="68">
        <v>0.1</v>
      </c>
      <c r="F16" s="68">
        <v>0.1</v>
      </c>
      <c r="G16" s="68">
        <v>0.1</v>
      </c>
      <c r="H16" s="68">
        <v>0.1</v>
      </c>
      <c r="I16" s="68">
        <v>0.2</v>
      </c>
      <c r="J16" s="68">
        <v>0.2</v>
      </c>
      <c r="K16" s="68">
        <v>0.2</v>
      </c>
      <c r="L16" s="68">
        <v>4</v>
      </c>
      <c r="M16" s="68"/>
      <c r="N16" s="68"/>
      <c r="O16" s="61">
        <f t="shared" si="0"/>
        <v>0</v>
      </c>
    </row>
    <row r="17" spans="2:15" ht="13.5" thickBot="1">
      <c r="B17" s="4"/>
      <c r="D17" s="4"/>
      <c r="K17" s="15"/>
      <c r="L17" s="15"/>
      <c r="M17" s="15"/>
      <c r="N17" s="16" t="s">
        <v>48</v>
      </c>
      <c r="O17" s="62">
        <f>SUM(O10:O16)</f>
        <v>0</v>
      </c>
    </row>
    <row r="19" spans="2:15" ht="15">
      <c r="B19" s="8"/>
      <c r="C19" s="7" t="s">
        <v>49</v>
      </c>
      <c r="D19" s="7"/>
      <c r="E19" s="7"/>
      <c r="F19" s="7"/>
      <c r="G19" s="7"/>
      <c r="H19" s="7"/>
      <c r="I19" s="9"/>
      <c r="J19" s="9"/>
      <c r="K19" s="9"/>
      <c r="L19" s="9"/>
      <c r="M19" s="9"/>
      <c r="N19" s="9"/>
      <c r="O19" s="10"/>
    </row>
    <row r="20" spans="2:15" ht="15">
      <c r="B20" s="15" t="s">
        <v>32</v>
      </c>
      <c r="O20" s="5" t="s">
        <v>40</v>
      </c>
    </row>
    <row r="21" spans="2:15" ht="12.75">
      <c r="B21" s="81" t="s">
        <v>23</v>
      </c>
      <c r="C21" t="s">
        <v>50</v>
      </c>
      <c r="L21">
        <v>4</v>
      </c>
      <c r="O21" s="61">
        <f aca="true" t="shared" si="1" ref="O21:O35">($D$6*D21)+($E$6*E21)+($F$6*F21)+($G$6*G21)+($H$6*H21)+($I$6*I21)+($J$6*J21)+($K$6*K21)+($L$6*L21)</f>
        <v>0</v>
      </c>
    </row>
    <row r="22" spans="2:15" ht="12.75">
      <c r="B22" s="82">
        <f>N6</f>
        <v>0</v>
      </c>
      <c r="C22" t="s">
        <v>51</v>
      </c>
      <c r="N22">
        <v>4</v>
      </c>
      <c r="O22" s="61">
        <f>(B22*N22)</f>
        <v>0</v>
      </c>
    </row>
    <row r="23" spans="2:15" ht="12.75">
      <c r="B23" s="81" t="s">
        <v>23</v>
      </c>
      <c r="C23" t="s">
        <v>52</v>
      </c>
      <c r="K23">
        <v>0.5</v>
      </c>
      <c r="O23" s="61">
        <f t="shared" si="1"/>
        <v>0</v>
      </c>
    </row>
    <row r="24" spans="2:15" ht="12.75">
      <c r="B24" s="50">
        <v>0</v>
      </c>
      <c r="C24" t="s">
        <v>53</v>
      </c>
      <c r="N24">
        <v>1.5</v>
      </c>
      <c r="O24" s="61">
        <f>(B24*N24)</f>
        <v>0</v>
      </c>
    </row>
    <row r="25" spans="2:15" ht="12.75">
      <c r="B25" s="50">
        <v>0</v>
      </c>
      <c r="C25" t="s">
        <v>54</v>
      </c>
      <c r="N25">
        <v>1.5</v>
      </c>
      <c r="O25" s="61">
        <f>(B25*N25)</f>
        <v>0</v>
      </c>
    </row>
    <row r="26" spans="2:15" ht="12.75">
      <c r="B26" s="50">
        <v>0</v>
      </c>
      <c r="C26" t="s">
        <v>55</v>
      </c>
      <c r="N26">
        <v>3</v>
      </c>
      <c r="O26" s="61">
        <f>(B26*N26)</f>
        <v>0</v>
      </c>
    </row>
    <row r="27" spans="2:15" ht="12.75">
      <c r="B27" s="81" t="s">
        <v>23</v>
      </c>
      <c r="C27" t="s">
        <v>56</v>
      </c>
      <c r="O27" s="61">
        <f>H6/8*4</f>
        <v>0</v>
      </c>
    </row>
    <row r="28" spans="2:15" ht="12.75">
      <c r="B28" s="81" t="s">
        <v>23</v>
      </c>
      <c r="C28" t="s">
        <v>57</v>
      </c>
      <c r="D28">
        <v>0.1</v>
      </c>
      <c r="E28">
        <v>0.1</v>
      </c>
      <c r="F28">
        <v>0.1</v>
      </c>
      <c r="G28">
        <v>0.1</v>
      </c>
      <c r="H28">
        <v>0.3</v>
      </c>
      <c r="K28">
        <v>0.1</v>
      </c>
      <c r="O28" s="61">
        <f t="shared" si="1"/>
        <v>0</v>
      </c>
    </row>
    <row r="29" spans="2:15" ht="12.75">
      <c r="B29" s="81" t="s">
        <v>23</v>
      </c>
      <c r="C29" t="s">
        <v>58</v>
      </c>
      <c r="D29">
        <v>0.1</v>
      </c>
      <c r="E29">
        <v>0.1</v>
      </c>
      <c r="F29">
        <v>0.1</v>
      </c>
      <c r="G29">
        <v>0.1</v>
      </c>
      <c r="H29">
        <v>0.2</v>
      </c>
      <c r="L29">
        <v>4</v>
      </c>
      <c r="O29" s="61">
        <f t="shared" si="1"/>
        <v>0</v>
      </c>
    </row>
    <row r="30" spans="2:15" ht="12.75">
      <c r="B30" s="81" t="s">
        <v>23</v>
      </c>
      <c r="C30" t="s">
        <v>59</v>
      </c>
      <c r="D30">
        <v>0.1</v>
      </c>
      <c r="E30">
        <v>0.1</v>
      </c>
      <c r="F30">
        <v>0.1</v>
      </c>
      <c r="G30">
        <v>0.1</v>
      </c>
      <c r="H30">
        <v>0.1</v>
      </c>
      <c r="O30" s="61">
        <f t="shared" si="1"/>
        <v>0</v>
      </c>
    </row>
    <row r="31" spans="2:15" ht="12.75">
      <c r="B31" s="81" t="s">
        <v>23</v>
      </c>
      <c r="C31" t="s">
        <v>60</v>
      </c>
      <c r="O31" s="61">
        <f>SUM(O22:O27)*0.25</f>
        <v>0</v>
      </c>
    </row>
    <row r="32" spans="2:15" ht="12.75">
      <c r="B32" s="81" t="s">
        <v>23</v>
      </c>
      <c r="C32" t="s">
        <v>61</v>
      </c>
      <c r="I32">
        <v>4</v>
      </c>
      <c r="J32">
        <v>4</v>
      </c>
      <c r="L32">
        <v>2</v>
      </c>
      <c r="O32" s="61">
        <f t="shared" si="1"/>
        <v>0</v>
      </c>
    </row>
    <row r="33" spans="2:15" ht="12.75">
      <c r="B33" s="81" t="s">
        <v>23</v>
      </c>
      <c r="C33" t="s">
        <v>62</v>
      </c>
      <c r="I33">
        <v>4</v>
      </c>
      <c r="J33">
        <v>2</v>
      </c>
      <c r="L33">
        <v>2</v>
      </c>
      <c r="O33" s="61">
        <f t="shared" si="1"/>
        <v>0</v>
      </c>
    </row>
    <row r="34" spans="2:15" ht="12.75">
      <c r="B34" s="77" t="s">
        <v>23</v>
      </c>
      <c r="C34" t="s">
        <v>63</v>
      </c>
      <c r="L34">
        <v>4</v>
      </c>
      <c r="O34" s="61">
        <f t="shared" si="1"/>
        <v>0</v>
      </c>
    </row>
    <row r="35" spans="2:15" ht="13.5" thickBot="1">
      <c r="B35" s="77" t="s">
        <v>23</v>
      </c>
      <c r="C35" t="s">
        <v>47</v>
      </c>
      <c r="D35" s="4">
        <v>0.1</v>
      </c>
      <c r="E35">
        <v>0.1</v>
      </c>
      <c r="F35">
        <v>0.1</v>
      </c>
      <c r="G35">
        <v>0.1</v>
      </c>
      <c r="H35">
        <v>0.1</v>
      </c>
      <c r="I35">
        <v>0.2</v>
      </c>
      <c r="J35">
        <v>0.2</v>
      </c>
      <c r="K35">
        <v>0.2</v>
      </c>
      <c r="L35">
        <v>4</v>
      </c>
      <c r="O35" s="61">
        <f t="shared" si="1"/>
        <v>0</v>
      </c>
    </row>
    <row r="36" spans="2:15" ht="13.5" thickBot="1">
      <c r="B36" s="4"/>
      <c r="J36" s="15"/>
      <c r="K36" s="15"/>
      <c r="L36" s="15"/>
      <c r="M36" s="15"/>
      <c r="N36" s="16" t="s">
        <v>64</v>
      </c>
      <c r="O36" s="62">
        <f>SUM(O21:O35)</f>
        <v>0</v>
      </c>
    </row>
    <row r="37" spans="2:15" ht="12.75">
      <c r="B37" s="4"/>
      <c r="J37" s="15"/>
      <c r="K37" s="15"/>
      <c r="L37" s="15"/>
      <c r="M37" s="15"/>
      <c r="N37" s="16"/>
      <c r="O37" s="22"/>
    </row>
    <row r="38" spans="2:15" ht="13.5" thickBot="1">
      <c r="B38" s="4"/>
      <c r="J38" s="15"/>
      <c r="K38" s="15"/>
      <c r="L38" s="15"/>
      <c r="M38" s="15"/>
      <c r="N38" s="16"/>
      <c r="O38" s="22"/>
    </row>
    <row r="39" spans="2:15" ht="13.5" thickTop="1">
      <c r="B39" s="27"/>
      <c r="C39" s="28"/>
      <c r="D39" s="28"/>
      <c r="E39" s="28"/>
      <c r="F39" s="28"/>
      <c r="G39" s="28"/>
      <c r="H39" s="28"/>
      <c r="I39" s="28"/>
      <c r="J39" s="29"/>
      <c r="K39" s="29"/>
      <c r="L39" s="29"/>
      <c r="M39" s="29"/>
      <c r="N39" s="30"/>
      <c r="O39" s="31"/>
    </row>
    <row r="40" spans="2:15" ht="15">
      <c r="B40" s="32"/>
      <c r="D40" s="17"/>
      <c r="E40" s="17"/>
      <c r="F40" s="17"/>
      <c r="G40" s="17"/>
      <c r="H40" s="17"/>
      <c r="I40" s="17"/>
      <c r="J40" s="33"/>
      <c r="K40" s="84"/>
      <c r="L40" s="84"/>
      <c r="M40" s="84"/>
      <c r="N40" s="85" t="s">
        <v>65</v>
      </c>
      <c r="O40" s="90">
        <f>O17+O36</f>
        <v>0</v>
      </c>
    </row>
    <row r="41" spans="2:15" ht="13.5" thickBot="1">
      <c r="B41" s="32"/>
      <c r="C41" s="17"/>
      <c r="D41" s="17"/>
      <c r="E41" s="17"/>
      <c r="F41" s="17"/>
      <c r="G41" s="17"/>
      <c r="H41" s="17"/>
      <c r="I41" s="17"/>
      <c r="J41" s="33"/>
      <c r="K41" s="33"/>
      <c r="L41" s="33"/>
      <c r="M41" s="33"/>
      <c r="N41" s="26"/>
      <c r="O41" s="91"/>
    </row>
    <row r="42" spans="2:15" ht="13.5" thickTop="1">
      <c r="B42" s="27"/>
      <c r="C42" s="28"/>
      <c r="D42" s="28"/>
      <c r="E42" s="28"/>
      <c r="F42" s="28"/>
      <c r="G42" s="28"/>
      <c r="H42" s="28"/>
      <c r="I42" s="28"/>
      <c r="J42" s="29"/>
      <c r="K42" s="29"/>
      <c r="L42" s="29"/>
      <c r="M42" s="29"/>
      <c r="N42" s="30"/>
      <c r="O42" s="92"/>
    </row>
    <row r="43" spans="2:15" ht="15.75" customHeight="1">
      <c r="B43" s="32"/>
      <c r="C43" s="96" t="s">
        <v>122</v>
      </c>
      <c r="D43" s="17"/>
      <c r="E43" s="17"/>
      <c r="F43" s="17"/>
      <c r="G43" s="17"/>
      <c r="H43" s="17"/>
      <c r="I43" s="17"/>
      <c r="J43" s="33"/>
      <c r="K43" s="86" t="s">
        <v>66</v>
      </c>
      <c r="L43" s="86"/>
      <c r="M43" s="86"/>
      <c r="N43" s="86"/>
      <c r="O43" s="93">
        <f>O40*30</f>
        <v>0</v>
      </c>
    </row>
    <row r="44" spans="2:15" ht="15">
      <c r="B44" s="32"/>
      <c r="C44" s="17"/>
      <c r="D44" s="17"/>
      <c r="E44" s="17"/>
      <c r="F44" s="17"/>
      <c r="G44" s="17"/>
      <c r="H44" s="17"/>
      <c r="I44" s="17"/>
      <c r="J44" s="33"/>
      <c r="K44" s="86" t="s">
        <v>67</v>
      </c>
      <c r="L44" s="86"/>
      <c r="M44" s="86"/>
      <c r="N44" s="86"/>
      <c r="O44" s="93">
        <f>O101</f>
        <v>0</v>
      </c>
    </row>
    <row r="45" spans="2:15" ht="15.75" customHeight="1">
      <c r="B45" s="32"/>
      <c r="C45" s="87" t="s">
        <v>68</v>
      </c>
      <c r="D45" s="17"/>
      <c r="E45" s="17"/>
      <c r="F45" s="17"/>
      <c r="G45" s="17"/>
      <c r="H45" s="17"/>
      <c r="I45" s="17"/>
      <c r="J45" s="86" t="s">
        <v>69</v>
      </c>
      <c r="K45" s="86"/>
      <c r="L45" s="86"/>
      <c r="M45" s="86"/>
      <c r="N45" s="86"/>
      <c r="O45" s="93">
        <f>O75+O87+O60</f>
        <v>0</v>
      </c>
    </row>
    <row r="46" spans="2:15" ht="13.5" thickBot="1">
      <c r="B46" s="34"/>
      <c r="C46" s="1"/>
      <c r="D46" s="1"/>
      <c r="E46" s="1"/>
      <c r="F46" s="1"/>
      <c r="G46" s="1"/>
      <c r="H46" s="1"/>
      <c r="I46" s="1"/>
      <c r="J46" s="35"/>
      <c r="K46" s="35"/>
      <c r="L46" s="35"/>
      <c r="M46" s="35"/>
      <c r="N46" s="36"/>
      <c r="O46" s="37"/>
    </row>
    <row r="47" spans="2:15" ht="13.5" thickTop="1">
      <c r="B47" s="45"/>
      <c r="C47" s="17"/>
      <c r="D47" s="17"/>
      <c r="E47" s="17"/>
      <c r="F47" s="17"/>
      <c r="G47" s="17"/>
      <c r="H47" s="17"/>
      <c r="I47" s="17"/>
      <c r="J47" s="33"/>
      <c r="K47" s="33"/>
      <c r="L47" s="33"/>
      <c r="M47" s="33"/>
      <c r="N47" s="26"/>
      <c r="O47" s="22"/>
    </row>
    <row r="48" spans="2:15" ht="12.75">
      <c r="B48" s="45"/>
      <c r="C48" s="17"/>
      <c r="D48" s="17"/>
      <c r="E48" s="17"/>
      <c r="F48" s="17"/>
      <c r="G48" s="17"/>
      <c r="H48" s="17"/>
      <c r="I48" s="17"/>
      <c r="J48" s="33"/>
      <c r="K48" s="33"/>
      <c r="L48" s="33"/>
      <c r="M48" s="33"/>
      <c r="N48" s="26"/>
      <c r="O48" s="22"/>
    </row>
    <row r="49" spans="2:15" ht="12.75">
      <c r="B49" s="45"/>
      <c r="C49" s="17"/>
      <c r="D49" s="17" t="s">
        <v>70</v>
      </c>
      <c r="E49" s="94"/>
      <c r="F49" s="94"/>
      <c r="G49" s="94"/>
      <c r="H49" s="17"/>
      <c r="I49" s="17"/>
      <c r="J49" s="33" t="s">
        <v>71</v>
      </c>
      <c r="K49" s="33"/>
      <c r="L49" s="33"/>
      <c r="M49" s="95"/>
      <c r="N49" s="95"/>
      <c r="O49" s="95"/>
    </row>
    <row r="50" spans="2:15" ht="12.75">
      <c r="B50" s="4"/>
      <c r="J50" s="15"/>
      <c r="K50" s="15"/>
      <c r="L50" s="15"/>
      <c r="M50" s="15"/>
      <c r="N50" s="16"/>
      <c r="O50" s="22"/>
    </row>
    <row r="52" spans="2:15" ht="15">
      <c r="B52" s="8"/>
      <c r="C52" s="7" t="s">
        <v>72</v>
      </c>
      <c r="D52" s="7" t="s">
        <v>73</v>
      </c>
      <c r="E52" s="7"/>
      <c r="F52" s="7"/>
      <c r="G52" s="7"/>
      <c r="H52" s="7"/>
      <c r="I52" s="9"/>
      <c r="J52" s="9"/>
      <c r="K52" s="9"/>
      <c r="L52" s="9"/>
      <c r="M52" s="9"/>
      <c r="N52" s="9"/>
      <c r="O52" s="10"/>
    </row>
    <row r="53" spans="2:15" ht="12.75">
      <c r="B53" s="15" t="s">
        <v>32</v>
      </c>
      <c r="O53" s="70" t="s">
        <v>74</v>
      </c>
    </row>
    <row r="54" spans="2:15" ht="12.75">
      <c r="B54" s="56">
        <v>0</v>
      </c>
      <c r="C54" t="s">
        <v>75</v>
      </c>
      <c r="D54" s="42"/>
      <c r="E54" s="42"/>
      <c r="F54" s="42"/>
      <c r="G54" s="42"/>
      <c r="H54" s="42"/>
      <c r="I54" s="42"/>
      <c r="J54" s="42"/>
      <c r="K54" s="42"/>
      <c r="L54" s="42"/>
      <c r="M54" s="42">
        <v>1600</v>
      </c>
      <c r="N54" s="25"/>
      <c r="O54" s="71">
        <f>B54*M54</f>
        <v>0</v>
      </c>
    </row>
    <row r="55" spans="2:15" ht="12.75">
      <c r="B55" s="77" t="s">
        <v>23</v>
      </c>
      <c r="C55" t="s">
        <v>76</v>
      </c>
      <c r="D55" s="42">
        <v>15</v>
      </c>
      <c r="E55" s="42">
        <v>15</v>
      </c>
      <c r="F55" s="42">
        <v>12</v>
      </c>
      <c r="G55" s="42">
        <v>12</v>
      </c>
      <c r="H55" s="42"/>
      <c r="I55" s="42"/>
      <c r="J55" s="42"/>
      <c r="K55" s="42"/>
      <c r="L55" s="42"/>
      <c r="M55" s="42"/>
      <c r="N55" s="25"/>
      <c r="O55" s="71">
        <f>($D$6*D55)+($E$6*E55)+($F$6*F55)+($G$6*G55)+($H$6*H55)+($I$6*I55)+($J$6*J55)+($K$6*K55)+($L$6*L55)</f>
        <v>0</v>
      </c>
    </row>
    <row r="56" spans="2:15" ht="12.75">
      <c r="B56" s="81" t="s">
        <v>23</v>
      </c>
      <c r="C56" t="s">
        <v>77</v>
      </c>
      <c r="D56" s="42">
        <v>6</v>
      </c>
      <c r="E56" s="42">
        <v>6</v>
      </c>
      <c r="F56" s="42">
        <v>5</v>
      </c>
      <c r="G56" s="42">
        <v>5</v>
      </c>
      <c r="H56" s="42"/>
      <c r="I56" s="42"/>
      <c r="J56" s="42"/>
      <c r="K56" s="42"/>
      <c r="L56" s="42"/>
      <c r="M56" s="42"/>
      <c r="N56" s="25"/>
      <c r="O56" s="71">
        <f>($D$6*D56)+($E$6*E56)+($F$6*F56)+($G$6*G56)+($H$6*H56)+($I$6*I56)+($J$6*J56)+($K$6*K56)+($L$6*L56)</f>
        <v>0</v>
      </c>
    </row>
    <row r="57" spans="2:15" ht="12.75">
      <c r="B57" s="77" t="s">
        <v>23</v>
      </c>
      <c r="C57" t="s">
        <v>78</v>
      </c>
      <c r="D57" s="42">
        <v>1.2</v>
      </c>
      <c r="E57" s="42">
        <v>1.2</v>
      </c>
      <c r="F57" s="42">
        <v>1.2</v>
      </c>
      <c r="G57" s="42">
        <v>1.2</v>
      </c>
      <c r="H57" s="42"/>
      <c r="I57" s="42"/>
      <c r="J57" s="42"/>
      <c r="K57" s="42"/>
      <c r="L57" s="42"/>
      <c r="M57" s="42"/>
      <c r="N57" s="25"/>
      <c r="O57" s="71">
        <f>($D$6*D57)+($E$6*E57)+($F$6*F57)+($G$6*G57)+($H$6*H57)+($I$6*I57)+($J$6*J57)+($K$6*K57)+($L$6*L57)</f>
        <v>0</v>
      </c>
    </row>
    <row r="58" spans="2:15" ht="12.75">
      <c r="B58" s="77" t="s">
        <v>23</v>
      </c>
      <c r="C58" t="s">
        <v>79</v>
      </c>
      <c r="D58" s="42">
        <v>12.5</v>
      </c>
      <c r="E58" s="42"/>
      <c r="F58" s="42"/>
      <c r="G58" s="42"/>
      <c r="H58" s="42"/>
      <c r="I58" s="42"/>
      <c r="J58" s="42"/>
      <c r="K58" s="42"/>
      <c r="L58" s="42"/>
      <c r="M58" s="42"/>
      <c r="N58" s="25"/>
      <c r="O58" s="71">
        <f>($D$6*D58)+($E$6*E58)+($F$6*F58)+($G$6*G58)+($H$6*H58)+($I$6*I58)+($J$6*J58)+($K$6*K58)+($L$6*L58)</f>
        <v>0</v>
      </c>
    </row>
    <row r="59" spans="2:15" ht="13.5" thickBot="1">
      <c r="B59" s="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71"/>
    </row>
    <row r="60" spans="2:15" ht="13.5" thickBot="1">
      <c r="B60" s="4"/>
      <c r="J60" s="15"/>
      <c r="K60" s="15"/>
      <c r="L60" s="15"/>
      <c r="M60" s="15"/>
      <c r="N60" s="16" t="s">
        <v>80</v>
      </c>
      <c r="O60" s="72">
        <f>SUM(O54:O59)</f>
        <v>0</v>
      </c>
    </row>
    <row r="61" spans="2:15" ht="12.75">
      <c r="B61" s="4"/>
      <c r="O61" s="14"/>
    </row>
    <row r="62" spans="2:15" ht="15">
      <c r="B62" s="23" t="s">
        <v>81</v>
      </c>
      <c r="C62" s="7" t="s">
        <v>82</v>
      </c>
      <c r="D62" s="7" t="s">
        <v>73</v>
      </c>
      <c r="E62" s="7"/>
      <c r="F62" s="7"/>
      <c r="G62" s="7"/>
      <c r="H62" s="7"/>
      <c r="I62" s="9"/>
      <c r="J62" s="9"/>
      <c r="K62" s="9"/>
      <c r="L62" s="9"/>
      <c r="M62" s="9"/>
      <c r="N62" s="9"/>
      <c r="O62" s="10"/>
    </row>
    <row r="63" spans="1:15" ht="12.75">
      <c r="A63" s="20"/>
      <c r="B63" s="15" t="s">
        <v>32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21"/>
    </row>
    <row r="64" spans="1:15" ht="12.75">
      <c r="A64" s="20"/>
      <c r="B64" s="83" t="s">
        <v>23</v>
      </c>
      <c r="C64" s="19" t="s">
        <v>83</v>
      </c>
      <c r="D64" s="43">
        <v>15</v>
      </c>
      <c r="E64" s="43">
        <v>15</v>
      </c>
      <c r="F64" s="43">
        <v>10</v>
      </c>
      <c r="G64" s="43">
        <v>10</v>
      </c>
      <c r="H64" s="43"/>
      <c r="I64" s="43"/>
      <c r="J64" s="43"/>
      <c r="K64" s="43"/>
      <c r="L64" s="43"/>
      <c r="M64" s="43"/>
      <c r="N64" s="19"/>
      <c r="O64" s="73">
        <f>($D$6*D64)+($E$6*E64)+($F$6*F64)+($G$6*G64)+($H$6*H64)+($I$6*I64)+($J$6*J64)+($K$6*K64)+($L$6*L64)</f>
        <v>0</v>
      </c>
    </row>
    <row r="65" spans="1:15" ht="12.75">
      <c r="A65" s="20"/>
      <c r="B65" s="50">
        <v>0</v>
      </c>
      <c r="C65" s="19" t="s">
        <v>84</v>
      </c>
      <c r="D65" s="43"/>
      <c r="E65" s="43"/>
      <c r="F65" s="43"/>
      <c r="G65" s="43"/>
      <c r="H65" s="43"/>
      <c r="I65" s="43"/>
      <c r="J65" s="43"/>
      <c r="K65" s="43"/>
      <c r="L65" s="43"/>
      <c r="M65" s="43">
        <v>1200</v>
      </c>
      <c r="N65" s="19"/>
      <c r="O65" s="73">
        <f>($D$6*D65)+($E$6*E65)+($F$6*F65)+($G$6*G65)+($H$6*H65)+($I$6*I65)+($J$6*J65)+($K$6*K65)+($L$6*L65)</f>
        <v>0</v>
      </c>
    </row>
    <row r="66" spans="1:15" ht="12.75">
      <c r="A66" s="20"/>
      <c r="B66" s="50">
        <v>0</v>
      </c>
      <c r="C66" s="19" t="s">
        <v>85</v>
      </c>
      <c r="D66" s="43"/>
      <c r="E66" s="43"/>
      <c r="F66" s="43"/>
      <c r="G66" s="43"/>
      <c r="H66" s="43"/>
      <c r="I66" s="43"/>
      <c r="J66" s="43"/>
      <c r="K66" s="43"/>
      <c r="L66" s="43"/>
      <c r="M66" s="43">
        <v>2500</v>
      </c>
      <c r="N66" s="19"/>
      <c r="O66" s="74">
        <f>(B66*M66)</f>
        <v>0</v>
      </c>
    </row>
    <row r="67" spans="1:15" ht="12.75">
      <c r="A67" s="20"/>
      <c r="B67" s="83" t="s">
        <v>23</v>
      </c>
      <c r="C67" s="19" t="s">
        <v>86</v>
      </c>
      <c r="D67" s="43">
        <v>125</v>
      </c>
      <c r="E67" s="43">
        <v>175</v>
      </c>
      <c r="F67" s="43">
        <v>20</v>
      </c>
      <c r="G67" s="43">
        <v>40</v>
      </c>
      <c r="H67" s="43"/>
      <c r="I67" s="43"/>
      <c r="J67" s="43"/>
      <c r="K67" s="43"/>
      <c r="L67" s="43"/>
      <c r="M67" s="43"/>
      <c r="N67" s="19"/>
      <c r="O67" s="73">
        <f>($D$6*D67)+($E$6*E67)+($F$6*F67)+($G$6*G67)+($H$6*H67)+($I$6*I67)+($J$6*J67)+($K$6*K67)+($L$6*L67)</f>
        <v>0</v>
      </c>
    </row>
    <row r="68" spans="1:15" ht="12.75">
      <c r="A68" s="20"/>
      <c r="B68" s="50">
        <v>0</v>
      </c>
      <c r="C68" s="19" t="s">
        <v>87</v>
      </c>
      <c r="D68" s="43"/>
      <c r="E68" s="43"/>
      <c r="F68" s="43"/>
      <c r="G68" s="43"/>
      <c r="H68" s="43"/>
      <c r="I68" s="43"/>
      <c r="J68" s="43"/>
      <c r="K68" s="43"/>
      <c r="L68" s="43"/>
      <c r="M68" s="43">
        <v>1701</v>
      </c>
      <c r="N68" s="19"/>
      <c r="O68" s="74">
        <f>(B68*M68)</f>
        <v>0</v>
      </c>
    </row>
    <row r="69" spans="1:15" ht="12.75">
      <c r="A69" s="20"/>
      <c r="B69" s="50">
        <v>0</v>
      </c>
      <c r="C69" s="19" t="s">
        <v>88</v>
      </c>
      <c r="D69" s="43"/>
      <c r="E69" s="43"/>
      <c r="F69" s="43"/>
      <c r="G69" s="43"/>
      <c r="H69" s="43"/>
      <c r="I69" s="43"/>
      <c r="J69" s="43"/>
      <c r="K69" s="43"/>
      <c r="L69" s="43"/>
      <c r="M69" s="43">
        <v>1200</v>
      </c>
      <c r="N69" s="19"/>
      <c r="O69" s="74">
        <f>(B69*M69)</f>
        <v>0</v>
      </c>
    </row>
    <row r="70" spans="1:15" ht="12.75">
      <c r="A70" s="20"/>
      <c r="B70" s="50">
        <v>0</v>
      </c>
      <c r="C70" s="19" t="s">
        <v>89</v>
      </c>
      <c r="D70" s="43"/>
      <c r="E70" s="43"/>
      <c r="F70" s="43"/>
      <c r="G70" s="43"/>
      <c r="H70" s="43"/>
      <c r="I70" s="43"/>
      <c r="J70" s="43"/>
      <c r="K70" s="43"/>
      <c r="L70" s="43"/>
      <c r="M70" s="43">
        <v>800</v>
      </c>
      <c r="N70" s="19"/>
      <c r="O70" s="74">
        <f>(B70*M70)</f>
        <v>0</v>
      </c>
    </row>
    <row r="71" spans="1:15" ht="12.75">
      <c r="A71" s="20"/>
      <c r="B71" s="50">
        <v>0</v>
      </c>
      <c r="C71" s="19" t="s">
        <v>90</v>
      </c>
      <c r="D71" s="43"/>
      <c r="E71" s="43"/>
      <c r="F71" s="43"/>
      <c r="G71" s="43"/>
      <c r="H71" s="43"/>
      <c r="I71" s="43"/>
      <c r="J71" s="43"/>
      <c r="K71" s="43"/>
      <c r="L71" s="43"/>
      <c r="M71" s="43">
        <v>5000</v>
      </c>
      <c r="N71" s="19"/>
      <c r="O71" s="74">
        <f>(B71*M71)</f>
        <v>0</v>
      </c>
    </row>
    <row r="72" spans="1:15" ht="12.75">
      <c r="A72" s="20"/>
      <c r="B72" s="50">
        <v>0</v>
      </c>
      <c r="C72" s="19" t="s">
        <v>91</v>
      </c>
      <c r="D72" s="43"/>
      <c r="E72" s="43"/>
      <c r="F72" s="43"/>
      <c r="G72" s="43"/>
      <c r="H72" s="43"/>
      <c r="I72" s="43"/>
      <c r="J72" s="43"/>
      <c r="K72" s="43"/>
      <c r="L72" s="43"/>
      <c r="M72" s="43">
        <v>500</v>
      </c>
      <c r="N72" s="19"/>
      <c r="O72" s="74">
        <f>(B72*M72)</f>
        <v>0</v>
      </c>
    </row>
    <row r="73" spans="1:15" ht="12.75">
      <c r="A73" s="20"/>
      <c r="B73" s="11"/>
      <c r="C73" s="19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19"/>
      <c r="O73" s="48"/>
    </row>
    <row r="74" spans="1:15" ht="13.5" thickBot="1">
      <c r="A74" s="20"/>
      <c r="B74" s="11"/>
      <c r="C74" s="1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19"/>
      <c r="O74" s="49"/>
    </row>
    <row r="75" spans="1:15" ht="13.5" thickBot="1">
      <c r="A75" s="20"/>
      <c r="B75" s="11"/>
      <c r="C75" s="19" t="s">
        <v>92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26" t="s">
        <v>93</v>
      </c>
      <c r="O75" s="75">
        <f>SUM(O64:O74)</f>
        <v>0</v>
      </c>
    </row>
    <row r="76" spans="2:15" ht="12.75">
      <c r="B76" s="24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2:15" ht="15">
      <c r="B77" s="23" t="s">
        <v>81</v>
      </c>
      <c r="C77" s="7" t="s">
        <v>94</v>
      </c>
      <c r="D77" s="7" t="s">
        <v>73</v>
      </c>
      <c r="E77" s="7"/>
      <c r="F77" s="7"/>
      <c r="G77" s="7"/>
      <c r="H77" s="7"/>
      <c r="I77" s="9"/>
      <c r="J77" s="9"/>
      <c r="K77" s="9"/>
      <c r="L77" s="9"/>
      <c r="M77" s="9"/>
      <c r="N77" s="9"/>
      <c r="O77" s="10"/>
    </row>
    <row r="78" spans="2:15" ht="12.75">
      <c r="B78" s="15" t="s">
        <v>32</v>
      </c>
      <c r="O78" s="49"/>
    </row>
    <row r="79" spans="2:15" ht="12.75">
      <c r="B79" s="77" t="s">
        <v>23</v>
      </c>
      <c r="C79" t="s">
        <v>95</v>
      </c>
      <c r="D79" s="41"/>
      <c r="E79" s="41"/>
      <c r="F79" s="41"/>
      <c r="G79" s="41"/>
      <c r="H79" s="41"/>
      <c r="I79" s="41"/>
      <c r="J79" s="41"/>
      <c r="K79" s="41"/>
      <c r="L79" s="42">
        <v>3750</v>
      </c>
      <c r="O79" s="73">
        <f aca="true" t="shared" si="2" ref="O79:O84">($D$6*D79)+($E$6*E79)+($F$6*F79)+($G$6*G79)+($H$6*H79)+($I$6*I79)+($J$6*J79)+($K$6*K79)+($L$6*L79)</f>
        <v>0</v>
      </c>
    </row>
    <row r="80" spans="2:15" ht="12.75">
      <c r="B80" s="77" t="s">
        <v>23</v>
      </c>
      <c r="C80" t="s">
        <v>96</v>
      </c>
      <c r="D80" s="41"/>
      <c r="E80" s="41"/>
      <c r="F80" s="41"/>
      <c r="G80" s="41"/>
      <c r="H80" s="41"/>
      <c r="I80" s="41"/>
      <c r="J80" s="41"/>
      <c r="K80" s="41"/>
      <c r="L80" s="42">
        <v>250</v>
      </c>
      <c r="O80" s="73">
        <f t="shared" si="2"/>
        <v>0</v>
      </c>
    </row>
    <row r="81" spans="2:15" ht="12.75">
      <c r="B81" s="77" t="s">
        <v>23</v>
      </c>
      <c r="C81" t="s">
        <v>97</v>
      </c>
      <c r="D81" s="41"/>
      <c r="E81" s="41"/>
      <c r="F81" s="41"/>
      <c r="G81" s="41"/>
      <c r="H81" s="41"/>
      <c r="I81" s="41"/>
      <c r="J81" s="41"/>
      <c r="K81" s="41"/>
      <c r="L81" s="42">
        <v>125</v>
      </c>
      <c r="O81" s="73">
        <f t="shared" si="2"/>
        <v>0</v>
      </c>
    </row>
    <row r="82" spans="2:15" ht="12.75">
      <c r="B82" s="77" t="s">
        <v>23</v>
      </c>
      <c r="C82" t="s">
        <v>98</v>
      </c>
      <c r="D82" s="41"/>
      <c r="E82" s="41"/>
      <c r="F82" s="41"/>
      <c r="G82" s="41"/>
      <c r="H82" s="41"/>
      <c r="I82" s="41"/>
      <c r="J82" s="41"/>
      <c r="K82" s="41"/>
      <c r="L82" s="60">
        <v>11200</v>
      </c>
      <c r="O82" s="73">
        <f t="shared" si="2"/>
        <v>0</v>
      </c>
    </row>
    <row r="83" spans="2:15" ht="12.75">
      <c r="B83" s="77" t="s">
        <v>23</v>
      </c>
      <c r="C83" t="s">
        <v>99</v>
      </c>
      <c r="D83" s="41"/>
      <c r="E83" s="41"/>
      <c r="F83" s="41"/>
      <c r="G83" s="41"/>
      <c r="H83" s="41"/>
      <c r="I83" s="41"/>
      <c r="J83" s="41"/>
      <c r="K83" s="41"/>
      <c r="L83" s="42">
        <v>450</v>
      </c>
      <c r="O83" s="73">
        <f t="shared" si="2"/>
        <v>0</v>
      </c>
    </row>
    <row r="84" spans="2:15" ht="12.75">
      <c r="B84" s="77" t="s">
        <v>23</v>
      </c>
      <c r="C84" t="s">
        <v>100</v>
      </c>
      <c r="D84" s="41"/>
      <c r="E84" s="41"/>
      <c r="F84" s="41"/>
      <c r="G84" s="41"/>
      <c r="H84" s="41"/>
      <c r="I84" s="41"/>
      <c r="J84" s="41"/>
      <c r="K84" s="41"/>
      <c r="L84" s="42">
        <v>500</v>
      </c>
      <c r="O84" s="73">
        <f t="shared" si="2"/>
        <v>0</v>
      </c>
    </row>
    <row r="85" spans="2:15" ht="12.75">
      <c r="B85" s="77" t="s">
        <v>23</v>
      </c>
      <c r="C85" t="s">
        <v>120</v>
      </c>
      <c r="L85" s="38">
        <v>525</v>
      </c>
      <c r="O85" s="73">
        <f>$L$6*L85</f>
        <v>0</v>
      </c>
    </row>
    <row r="86" ht="13.5" thickBot="1">
      <c r="O86" s="49"/>
    </row>
    <row r="87" spans="3:15" ht="13.5" thickBot="1">
      <c r="C87" t="s">
        <v>81</v>
      </c>
      <c r="I87" s="19"/>
      <c r="J87" s="19"/>
      <c r="K87" s="19"/>
      <c r="L87" s="19"/>
      <c r="M87" s="19"/>
      <c r="N87" s="26" t="s">
        <v>101</v>
      </c>
      <c r="O87" s="75">
        <f>SUM(O79:O86)</f>
        <v>0</v>
      </c>
    </row>
    <row r="89" spans="2:15" ht="15">
      <c r="B89" s="23" t="s">
        <v>81</v>
      </c>
      <c r="C89" s="7" t="s">
        <v>22</v>
      </c>
      <c r="D89" s="7" t="s">
        <v>73</v>
      </c>
      <c r="E89" s="7"/>
      <c r="F89" s="7"/>
      <c r="G89" s="7"/>
      <c r="H89" s="7"/>
      <c r="I89" s="9"/>
      <c r="J89" s="9"/>
      <c r="K89" s="9"/>
      <c r="L89" s="9"/>
      <c r="M89" s="9"/>
      <c r="N89" s="9"/>
      <c r="O89" s="10"/>
    </row>
    <row r="90" ht="12.75">
      <c r="B90" s="15" t="s">
        <v>32</v>
      </c>
    </row>
    <row r="91" spans="2:15" ht="12.75">
      <c r="B91" s="55">
        <v>0</v>
      </c>
      <c r="C91" t="s">
        <v>102</v>
      </c>
      <c r="L91" s="44"/>
      <c r="M91" s="38">
        <v>800</v>
      </c>
      <c r="N91" s="44"/>
      <c r="O91" s="74">
        <f>M91*B91</f>
        <v>0</v>
      </c>
    </row>
    <row r="92" spans="2:15" ht="12.75">
      <c r="B92" s="55">
        <v>0</v>
      </c>
      <c r="C92" t="s">
        <v>103</v>
      </c>
      <c r="L92" s="44"/>
      <c r="M92" s="38">
        <v>55</v>
      </c>
      <c r="N92" s="44"/>
      <c r="O92" s="74">
        <f>M92*B92</f>
        <v>0</v>
      </c>
    </row>
    <row r="93" spans="2:15" ht="12.75">
      <c r="B93" s="89">
        <f>B91*16</f>
        <v>0</v>
      </c>
      <c r="C93" t="s">
        <v>104</v>
      </c>
      <c r="L93" s="44"/>
      <c r="M93" s="38">
        <v>0.32</v>
      </c>
      <c r="N93" s="44"/>
      <c r="O93" s="74">
        <f>M93*B93</f>
        <v>0</v>
      </c>
    </row>
    <row r="94" spans="2:15" ht="12.75">
      <c r="B94" s="55">
        <v>0</v>
      </c>
      <c r="C94" t="s">
        <v>105</v>
      </c>
      <c r="L94" s="44"/>
      <c r="M94" s="38">
        <v>115</v>
      </c>
      <c r="N94" s="44"/>
      <c r="O94" s="74">
        <f aca="true" t="shared" si="3" ref="O94:O99">M94*B94</f>
        <v>0</v>
      </c>
    </row>
    <row r="95" spans="2:15" ht="12.75">
      <c r="B95" s="88">
        <f>O36/8</f>
        <v>0</v>
      </c>
      <c r="C95" t="s">
        <v>106</v>
      </c>
      <c r="L95" s="44"/>
      <c r="M95" s="38">
        <v>5</v>
      </c>
      <c r="N95" s="44"/>
      <c r="O95" s="74">
        <f t="shared" si="3"/>
        <v>0</v>
      </c>
    </row>
    <row r="96" spans="2:15" ht="12.75">
      <c r="B96" s="55">
        <v>0</v>
      </c>
      <c r="C96" t="s">
        <v>107</v>
      </c>
      <c r="L96" s="44"/>
      <c r="M96" s="38">
        <v>12</v>
      </c>
      <c r="N96" s="44"/>
      <c r="O96" s="74">
        <f t="shared" si="3"/>
        <v>0</v>
      </c>
    </row>
    <row r="97" spans="2:15" ht="12.75">
      <c r="B97" s="55">
        <v>0</v>
      </c>
      <c r="C97" t="s">
        <v>108</v>
      </c>
      <c r="L97" s="44"/>
      <c r="M97" s="38">
        <v>500</v>
      </c>
      <c r="N97" s="44"/>
      <c r="O97" s="74">
        <f t="shared" si="3"/>
        <v>0</v>
      </c>
    </row>
    <row r="98" spans="2:15" ht="12.75">
      <c r="B98" s="88">
        <f>B94</f>
        <v>0</v>
      </c>
      <c r="C98" t="s">
        <v>109</v>
      </c>
      <c r="L98" s="44"/>
      <c r="M98" s="38">
        <v>125</v>
      </c>
      <c r="N98" s="44"/>
      <c r="O98" s="74">
        <f t="shared" si="3"/>
        <v>0</v>
      </c>
    </row>
    <row r="99" spans="2:15" ht="12.75">
      <c r="B99" s="88">
        <f>(O36/8)-B94</f>
        <v>0</v>
      </c>
      <c r="C99" t="s">
        <v>110</v>
      </c>
      <c r="L99" s="44"/>
      <c r="M99" s="38">
        <v>75</v>
      </c>
      <c r="N99" s="44"/>
      <c r="O99" s="74">
        <f t="shared" si="3"/>
        <v>0</v>
      </c>
    </row>
    <row r="100" ht="13.5" thickBot="1">
      <c r="O100" s="49"/>
    </row>
    <row r="101" spans="9:15" ht="13.5" thickBot="1">
      <c r="I101" s="19"/>
      <c r="J101" s="19"/>
      <c r="K101" s="19"/>
      <c r="L101" s="19"/>
      <c r="M101" s="19"/>
      <c r="N101" s="26" t="s">
        <v>111</v>
      </c>
      <c r="O101" s="75">
        <f>SUM(O91:O100)</f>
        <v>0</v>
      </c>
    </row>
  </sheetData>
  <sheetProtection selectLockedCells="1"/>
  <mergeCells count="10">
    <mergeCell ref="C3:L3"/>
    <mergeCell ref="D2:L2"/>
    <mergeCell ref="K44:N44"/>
    <mergeCell ref="J45:N45"/>
    <mergeCell ref="E49:G49"/>
    <mergeCell ref="M49:O49"/>
    <mergeCell ref="D8:N8"/>
    <mergeCell ref="K4:O4"/>
    <mergeCell ref="D9:N9"/>
    <mergeCell ref="K43:N43"/>
  </mergeCells>
  <printOptions/>
  <pageMargins left="0.25" right="0.25" top="0.75" bottom="1" header="0.5" footer="0.5"/>
  <pageSetup horizontalDpi="300" verticalDpi="300" orientation="portrait" scale="90" r:id="rId1"/>
  <headerFooter alignWithMargins="0">
    <oddHeader>&amp;C&amp;A</oddHeader>
    <oddFooter>&amp;L&amp;F&amp;CPage &amp;P</oddFooter>
  </headerFooter>
  <rowBreaks count="1" manualBreakCount="1">
    <brk id="5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MicroAge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Cliff T. Johnson</dc:creator>
  <cp:keywords/>
  <dc:description/>
  <cp:lastModifiedBy>Cliff Johnson, PE</cp:lastModifiedBy>
  <cp:lastPrinted>2020-05-06T18:27:32Z</cp:lastPrinted>
  <dcterms:created xsi:type="dcterms:W3CDTF">1999-01-19T21:32:00Z</dcterms:created>
  <dcterms:modified xsi:type="dcterms:W3CDTF">2020-05-06T18:44:08Z</dcterms:modified>
  <cp:category/>
  <cp:version/>
  <cp:contentType/>
  <cp:contentStatus/>
</cp:coreProperties>
</file>